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Trend-VEŘEJNÉ ZAKÁZKY\EL.TRŽIŠTĚ\NABÍDKY\E-ZAK\DNS\2023-E-ZU-Plzeň-DNS\VÝZVY-2023-E-ZU-Plzeň-DNS\10.3.-E-ZU-Plzeň-DNS\"/>
    </mc:Choice>
  </mc:AlternateContent>
  <bookViews>
    <workbookView xWindow="0" yWindow="0" windowWidth="20490" windowHeight="7455"/>
  </bookViews>
  <sheets>
    <sheet name="Tonery" sheetId="1" r:id="rId1"/>
  </sheets>
  <definedNames>
    <definedName name="_xlnm.Print_Area" localSheetId="0">Tonery!$B$2:$T$13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<sst xmlns="http://schemas.openxmlformats.org/spreadsheetml/2006/main" count="50" uniqueCount="44">
  <si>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</si>
  <si>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</si>
  <si>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</si>
  <si>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</si>
  <si>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</si>
  <si>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</si>
  <si>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</si>
  <si>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</si>
  <si>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</si>
  <si>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</si>
  <si>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</si>
  <si>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</si>
  <si>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</si>
  <si>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</si>
  <si>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</si>
  <si>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</si>
  <si>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</si>
  <si>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</si>
  <si>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</si>
  <si>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</si>
  <si>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</si>
  <si>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</si>
  <si>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</si>
  <si>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</si>
  <si>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</si>
  <si>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</si>
  <si>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</si>
  <si>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</si>
  <si>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Příloha č. 2 Kupní smlouvy - technická specifikace
Tonery (II.) 008 - 2023 (originální)</t>
  </si>
  <si>
    <t>FPR SO - JUDr. Elena Mrázová,
Tel.: 37763 7685</t>
  </si>
  <si>
    <t>sady Pětatřicátníků 14, 
301 00 Plzeň,
Fakulta právnická - Studijní oddělení,
1. patro - místnost PC 222</t>
  </si>
  <si>
    <t>Pokud financováno z projektových prostředků, pak ŘEŠITEL uvede: NÁZEV A ČÍSLO DOTAČNÍHO PROJEKTU</t>
  </si>
  <si>
    <t>NE</t>
  </si>
  <si>
    <t>Společná faktura</t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</si>
  <si>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</si>
  <si>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 xml:space="preserve">azurový  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</si>
  <si>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</si>
  <si>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</si>
  <si>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18 000 stran.</t>
  </si>
  <si>
    <t>Originální toner. Výtěžnost 12 000 stran.</t>
  </si>
  <si>
    <t>Kyocera TK-5205K</t>
  </si>
  <si>
    <t>Kyocera TK-5205C</t>
  </si>
  <si>
    <t>Kyocera TK-5205M</t>
  </si>
  <si>
    <t>Kyocera TK-5205Y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</si>
</sst>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60"/>
  <sheetViews>
    <sheetView tabSelected="1" zoomScaleNormal="100" workbookViewId="0">
      <selection activeCell="Q7" sqref="Q7:Q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9" style="1" customWidth="1"/>
    <col min="4" max="4" width="11.7109375" style="2" customWidth="1"/>
    <col min="5" max="5" width="11.28515625" style="3" customWidth="1"/>
    <col min="6" max="6" width="49.140625" style="1" customWidth="1"/>
    <col min="7" max="7" width="27.85546875" style="1" customWidth="1"/>
    <col min="8" max="8" width="19.28515625" style="1" customWidth="1"/>
    <col min="9" max="9" width="22.42578125" style="1" customWidth="1"/>
    <col min="10" max="10" width="16.85546875" style="1" customWidth="1"/>
    <col min="11" max="11" width="29.85546875" hidden="1" customWidth="1"/>
    <col min="12" max="12" width="33.28515625" customWidth="1"/>
    <col min="13" max="13" width="36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4" t="s">
        <v>28</v>
      </c>
      <c r="C1" s="85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6"/>
      <c r="H3" s="96"/>
      <c r="I3" s="96"/>
      <c r="J3" s="96"/>
      <c r="K3" s="96"/>
      <c r="L3" s="96"/>
      <c r="M3" s="96"/>
      <c r="N3" s="96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31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39.75" customHeight="1" thickTop="1" x14ac:dyDescent="0.25">
      <c r="B7" s="50">
        <v>1</v>
      </c>
      <c r="C7" s="69" t="s">
        <v>34</v>
      </c>
      <c r="D7" s="51">
        <v>4</v>
      </c>
      <c r="E7" s="52" t="s">
        <v>27</v>
      </c>
      <c r="F7" s="69" t="s">
        <v>38</v>
      </c>
      <c r="G7" s="75" t="s">
        <v>40</v>
      </c>
      <c r="H7" s="53" t="str">
        <f t="shared" ref="H7:H10" si="0">IF(P7&gt;1999,"ANO","NE")</f>
        <v>NE</v>
      </c>
      <c r="I7" s="97" t="s">
        <v>33</v>
      </c>
      <c r="J7" s="103" t="s">
        <v>32</v>
      </c>
      <c r="K7" s="100"/>
      <c r="L7" s="97" t="s">
        <v>29</v>
      </c>
      <c r="M7" s="97" t="s">
        <v>30</v>
      </c>
      <c r="N7" s="81">
        <v>21</v>
      </c>
      <c r="O7" s="54">
        <f>D7*P7</f>
        <v>6000</v>
      </c>
      <c r="P7" s="55">
        <v>1500</v>
      </c>
      <c r="Q7" s="72">
        <v>896</v>
      </c>
      <c r="R7" s="56">
        <f>D7*Q7</f>
        <v>3584</v>
      </c>
      <c r="S7" s="57" t="str">
        <f t="shared" ref="S7" si="1">IF(ISNUMBER(Q7), IF(Q7&gt;P7,"NEVYHOVUJE","VYHOVUJE")," ")</f>
        <v>VYHOVUJE</v>
      </c>
      <c r="T7" s="78"/>
      <c r="U7" s="78" t="s">
        <v>10</v>
      </c>
    </row>
    <row r="8" spans="2:21" ht="39.75" customHeight="1" x14ac:dyDescent="0.25">
      <c r="B8" s="42">
        <v>2</v>
      </c>
      <c r="C8" s="70" t="s">
        <v>35</v>
      </c>
      <c r="D8" s="43">
        <v>4</v>
      </c>
      <c r="E8" s="44" t="s">
        <v>27</v>
      </c>
      <c r="F8" s="70" t="s">
        <v>39</v>
      </c>
      <c r="G8" s="76" t="s">
        <v>41</v>
      </c>
      <c r="H8" s="45" t="str">
        <f t="shared" si="0"/>
        <v>ANO</v>
      </c>
      <c r="I8" s="98"/>
      <c r="J8" s="104"/>
      <c r="K8" s="101"/>
      <c r="L8" s="98"/>
      <c r="M8" s="98"/>
      <c r="N8" s="82"/>
      <c r="O8" s="46">
        <f t="shared" ref="O8:O10" si="2">D8*P8</f>
        <v>10000</v>
      </c>
      <c r="P8" s="47">
        <v>2500</v>
      </c>
      <c r="Q8" s="73">
        <v>1813</v>
      </c>
      <c r="R8" s="48">
        <f t="shared" ref="R8" si="3">D8*Q8</f>
        <v>7252</v>
      </c>
      <c r="S8" s="49" t="str">
        <f t="shared" ref="S8" si="4">IF(ISNUMBER(Q8), IF(Q8&gt;P8,"NEVYHOVUJE","VYHOVUJE")," ")</f>
        <v>VYHOVUJE</v>
      </c>
      <c r="T8" s="79"/>
      <c r="U8" s="79"/>
    </row>
    <row r="9" spans="2:21" ht="39.75" customHeight="1" x14ac:dyDescent="0.25">
      <c r="B9" s="42">
        <v>3</v>
      </c>
      <c r="C9" s="70" t="s">
        <v>36</v>
      </c>
      <c r="D9" s="43">
        <v>4</v>
      </c>
      <c r="E9" s="44" t="s">
        <v>27</v>
      </c>
      <c r="F9" s="70" t="s">
        <v>39</v>
      </c>
      <c r="G9" s="76" t="s">
        <v>42</v>
      </c>
      <c r="H9" s="45" t="str">
        <f t="shared" si="0"/>
        <v>ANO</v>
      </c>
      <c r="I9" s="98"/>
      <c r="J9" s="104"/>
      <c r="K9" s="101"/>
      <c r="L9" s="98"/>
      <c r="M9" s="98"/>
      <c r="N9" s="82"/>
      <c r="O9" s="46">
        <f t="shared" si="2"/>
        <v>10000</v>
      </c>
      <c r="P9" s="47">
        <v>2500</v>
      </c>
      <c r="Q9" s="73">
        <v>1813</v>
      </c>
      <c r="R9" s="48">
        <f t="shared" ref="R9" si="5">D9*Q9</f>
        <v>7252</v>
      </c>
      <c r="S9" s="49" t="str">
        <f t="shared" ref="S9" si="6">IF(ISNUMBER(Q9), IF(Q9&gt;P9,"NEVYHOVUJE","VYHOVUJE")," ")</f>
        <v>VYHOVUJE</v>
      </c>
      <c r="T9" s="79"/>
      <c r="U9" s="79"/>
    </row>
    <row r="10" spans="2:21" ht="39.75" customHeight="1" thickBot="1" x14ac:dyDescent="0.3">
      <c r="B10" s="59">
        <v>4</v>
      </c>
      <c r="C10" s="71" t="s">
        <v>37</v>
      </c>
      <c r="D10" s="60">
        <v>4</v>
      </c>
      <c r="E10" s="61" t="s">
        <v>27</v>
      </c>
      <c r="F10" s="71" t="s">
        <v>39</v>
      </c>
      <c r="G10" s="77" t="s">
        <v>43</v>
      </c>
      <c r="H10" s="62" t="str">
        <f t="shared" si="0"/>
        <v>ANO</v>
      </c>
      <c r="I10" s="99"/>
      <c r="J10" s="105"/>
      <c r="K10" s="102"/>
      <c r="L10" s="99"/>
      <c r="M10" s="99"/>
      <c r="N10" s="83"/>
      <c r="O10" s="63">
        <f t="shared" si="2"/>
        <v>10000</v>
      </c>
      <c r="P10" s="64">
        <v>2500</v>
      </c>
      <c r="Q10" s="74">
        <v>1813</v>
      </c>
      <c r="R10" s="65">
        <f t="shared" ref="R10" si="7">D10*Q10</f>
        <v>7252</v>
      </c>
      <c r="S10" s="66" t="str">
        <f t="shared" ref="S10" si="8">IF(ISNUMBER(Q10), IF(Q10&gt;P10,"NEVYHOVUJE","VYHOVUJE")," ")</f>
        <v>VYHOVUJE</v>
      </c>
      <c r="T10" s="80"/>
      <c r="U10" s="80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91" t="s">
        <v>14</v>
      </c>
      <c r="C12" s="92"/>
      <c r="D12" s="92"/>
      <c r="E12" s="92"/>
      <c r="F12" s="92"/>
      <c r="G12" s="92"/>
      <c r="H12" s="67"/>
      <c r="I12" s="25"/>
      <c r="J12" s="25"/>
      <c r="K12" s="25"/>
      <c r="L12" s="11"/>
      <c r="M12" s="11"/>
      <c r="N12" s="26"/>
      <c r="O12" s="26"/>
      <c r="P12" s="27" t="s">
        <v>11</v>
      </c>
      <c r="Q12" s="93" t="s">
        <v>12</v>
      </c>
      <c r="R12" s="94"/>
      <c r="S12" s="95"/>
      <c r="T12" s="20"/>
      <c r="U12" s="28"/>
    </row>
    <row r="13" spans="2:21" ht="33.75" customHeight="1" thickTop="1" thickBot="1" x14ac:dyDescent="0.3">
      <c r="B13" s="86" t="s">
        <v>15</v>
      </c>
      <c r="C13" s="87"/>
      <c r="D13" s="87"/>
      <c r="E13" s="87"/>
      <c r="F13" s="87"/>
      <c r="G13" s="87"/>
      <c r="H13" s="34"/>
      <c r="I13" s="29"/>
      <c r="L13" s="9"/>
      <c r="M13" s="9"/>
      <c r="N13" s="30"/>
      <c r="O13" s="30"/>
      <c r="P13" s="31">
        <f>SUM(O7:O10)</f>
        <v>36000</v>
      </c>
      <c r="Q13" s="88">
        <f>SUM(R7:R10)</f>
        <v>25340</v>
      </c>
      <c r="R13" s="89"/>
      <c r="S13" s="90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zWRe6N8+A0t3x2CTQZBz8oEpcDURGvaxKyKFg50obhX4sqDNfCNzfzTnRB86msjgEFXEIrad4P9ASi2W7/QPSQ==" saltValue="dz1PUyvA+OPl7TsNr+Ng2Q==" spinCount="100000" sheet="1" objects="1" scenarios="1"/>
  <mergeCells count="14">
    <mergeCell ref="U7:U10"/>
    <mergeCell ref="T7:T10"/>
    <mergeCell ref="N7:N10"/>
    <mergeCell ref="B1:C1"/>
    <mergeCell ref="B13:G13"/>
    <mergeCell ref="Q13:S13"/>
    <mergeCell ref="B12:G12"/>
    <mergeCell ref="Q12:S12"/>
    <mergeCell ref="G3:N3"/>
    <mergeCell ref="M7:M10"/>
    <mergeCell ref="L7:L10"/>
    <mergeCell ref="K7:K10"/>
    <mergeCell ref="J7:J10"/>
    <mergeCell ref="I7:I10"/>
  </mergeCells>
  <conditionalFormatting sqref="B7:B10">
    <cfRule type="containsBlanks" dxfId="12" priority="61">
      <formula>LEN(TRIM(B7))=0</formula>
    </cfRule>
  </conditionalFormatting>
  <conditionalFormatting sqref="B7:B10">
    <cfRule type="cellIs" dxfId="11" priority="56" operator="greaterThanOrEqual">
      <formula>1</formula>
    </cfRule>
  </conditionalFormatting>
  <conditionalFormatting sqref="S7:S10">
    <cfRule type="cellIs" dxfId="10" priority="53" operator="equal">
      <formula>"VYHOVUJE"</formula>
    </cfRule>
  </conditionalFormatting>
  <conditionalFormatting sqref="S7:S10">
    <cfRule type="cellIs" dxfId="9" priority="52" operator="equal">
      <formula>"NEVYHOVUJE"</formula>
    </cfRule>
  </conditionalFormatting>
  <conditionalFormatting sqref="G7:G10 Q7:Q10">
    <cfRule type="containsBlanks" dxfId="8" priority="33">
      <formula>LEN(TRIM(G7))=0</formula>
    </cfRule>
  </conditionalFormatting>
  <conditionalFormatting sqref="G7:G10 Q7:Q10">
    <cfRule type="notContainsBlanks" dxfId="7" priority="31">
      <formula>LEN(TRIM(G7))&gt;0</formula>
    </cfRule>
  </conditionalFormatting>
  <conditionalFormatting sqref="G7:G10 Q7:Q10">
    <cfRule type="notContainsBlanks" dxfId="6" priority="30">
      <formula>LEN(TRIM(G7))&gt;0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Blanks" dxfId="4" priority="7">
      <formula>LEN(TRIM(H7))=0</formula>
    </cfRule>
  </conditionalFormatting>
  <conditionalFormatting sqref="H7:H10">
    <cfRule type="notContainsBlanks" dxfId="3" priority="8">
      <formula>LEN(TRIM(H7))&gt;0</formula>
    </cfRule>
  </conditionalFormatting>
  <conditionalFormatting sqref="H7:H10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0">
    <cfRule type="containsBlanks" dxfId="0" priority="2">
      <formula>LEN(TRIM(D8))=0</formula>
    </cfRule>
  </conditionalFormatting>
  <dataValidations count="3">
    <dataValidation type="list" showInputMessage="1" showErrorMessage="1" sqref="J7 H7:H10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U7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Lenovo</cp:lastModifiedBy>
  <cp:revision>1</cp:revision>
  <cp:lastPrinted>2023-02-27T09:06:49Z</cp:lastPrinted>
  <dcterms:created xsi:type="dcterms:W3CDTF">2014-03-05T12:43:32Z</dcterms:created>
  <dcterms:modified xsi:type="dcterms:W3CDTF">2023-03-05T11:17:51Z</dcterms:modified>
</cp:coreProperties>
</file>